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3" i="2"/>
  <c r="H24"/>
  <c r="H25"/>
  <c r="H26"/>
  <c r="H27"/>
  <c r="H28"/>
  <c r="H29"/>
  <c r="H30"/>
  <c r="H31"/>
  <c r="H22"/>
  <c r="G30"/>
  <c r="G31"/>
  <c r="G23"/>
  <c r="G24"/>
  <c r="G25"/>
  <c r="G26"/>
  <c r="G27"/>
  <c r="G28"/>
  <c r="G29"/>
  <c r="G22"/>
  <c r="F31"/>
  <c r="F30"/>
  <c r="F29"/>
  <c r="F28"/>
  <c r="F27"/>
  <c r="F26"/>
  <c r="F25"/>
  <c r="F24"/>
  <c r="F23"/>
  <c r="F22"/>
  <c r="E31"/>
  <c r="E29"/>
  <c r="E27"/>
  <c r="E30"/>
  <c r="E28"/>
  <c r="E26"/>
  <c r="E25"/>
  <c r="E24"/>
  <c r="E23"/>
  <c r="E22"/>
  <c r="D31"/>
  <c r="D23"/>
  <c r="D24"/>
  <c r="D25"/>
  <c r="D26"/>
  <c r="D27"/>
  <c r="D28"/>
  <c r="D29"/>
  <c r="D30"/>
  <c r="D22"/>
  <c r="D6"/>
  <c r="D7"/>
  <c r="D8"/>
  <c r="D9"/>
  <c r="D10"/>
  <c r="D11"/>
  <c r="D12"/>
  <c r="D13"/>
  <c r="D14"/>
  <c r="D5"/>
  <c r="F6" i="1"/>
  <c r="F7"/>
  <c r="F8"/>
  <c r="F9"/>
  <c r="F10"/>
  <c r="F11"/>
  <c r="F12"/>
  <c r="F13"/>
  <c r="F14"/>
  <c r="D6"/>
  <c r="D7"/>
  <c r="D8"/>
  <c r="D9"/>
  <c r="D10"/>
  <c r="D11"/>
  <c r="D12"/>
  <c r="D13"/>
  <c r="D14"/>
  <c r="D5"/>
  <c r="F5"/>
</calcChain>
</file>

<file path=xl/sharedStrings.xml><?xml version="1.0" encoding="utf-8"?>
<sst xmlns="http://schemas.openxmlformats.org/spreadsheetml/2006/main" count="85" uniqueCount="63">
  <si>
    <t>PESERTA PEMILU</t>
  </si>
  <si>
    <t>DI JAKARTA</t>
  </si>
  <si>
    <t>NO</t>
  </si>
  <si>
    <t>KODE</t>
  </si>
  <si>
    <t>NAMA</t>
  </si>
  <si>
    <t>STATUS</t>
  </si>
  <si>
    <t>UMUR</t>
  </si>
  <si>
    <t>STATUS HAK PILIH</t>
  </si>
  <si>
    <t>S</t>
  </si>
  <si>
    <t>D</t>
  </si>
  <si>
    <t>Maryanto</t>
  </si>
  <si>
    <t>Sukiman</t>
  </si>
  <si>
    <t>Sarwadi</t>
  </si>
  <si>
    <t>Junaidi</t>
  </si>
  <si>
    <t>Paino</t>
  </si>
  <si>
    <t>Amidan</t>
  </si>
  <si>
    <t>Ramdhani</t>
  </si>
  <si>
    <t>Budiman</t>
  </si>
  <si>
    <t>Jasiman</t>
  </si>
  <si>
    <t>Hermawan</t>
  </si>
  <si>
    <t>Ketentuan</t>
  </si>
  <si>
    <t>Jika Kodenya adalah S maka status = Single</t>
  </si>
  <si>
    <t>Jika Kodenya adalah D maka status = Double</t>
  </si>
  <si>
    <t>J</t>
  </si>
  <si>
    <t>Jika umurnya &gt;21 maka status = terdaftar</t>
  </si>
  <si>
    <t>Jika umurnya &lt;21 maka status = tidak terdaftar</t>
  </si>
  <si>
    <t>No</t>
  </si>
  <si>
    <t>Nama</t>
  </si>
  <si>
    <t>Tunjangan</t>
  </si>
  <si>
    <t>Golongan</t>
  </si>
  <si>
    <t>A</t>
  </si>
  <si>
    <t>B</t>
  </si>
  <si>
    <t>C</t>
  </si>
  <si>
    <t>E</t>
  </si>
  <si>
    <t>F</t>
  </si>
  <si>
    <t>G</t>
  </si>
  <si>
    <t>H</t>
  </si>
  <si>
    <t>I</t>
  </si>
  <si>
    <t>DAFTAR UPAH FREELANCE</t>
  </si>
  <si>
    <t>PT. SEMANGAT MAJU TERUS</t>
  </si>
  <si>
    <t>KUALIFIKASI</t>
  </si>
  <si>
    <t>JAM</t>
  </si>
  <si>
    <t>MASUK</t>
  </si>
  <si>
    <t>PULANG</t>
  </si>
  <si>
    <t>Y</t>
  </si>
  <si>
    <t>1. Kualifikasi:</t>
  </si>
  <si>
    <t>Jika S = Senior</t>
  </si>
  <si>
    <t>Jika Y = Junior</t>
  </si>
  <si>
    <t>2. Upah:</t>
  </si>
  <si>
    <t>Jika kodenya Y maka jumlah jam kerja * 4000</t>
  </si>
  <si>
    <t>Jika kodenya S maka jumlah jam kerja * 5500</t>
  </si>
  <si>
    <t>Murayama</t>
  </si>
  <si>
    <t>Fujishita</t>
  </si>
  <si>
    <t>Komura</t>
  </si>
  <si>
    <t>Narita</t>
  </si>
  <si>
    <t>Fukuyama</t>
  </si>
  <si>
    <t>Fujimori</t>
  </si>
  <si>
    <t>Shimizu</t>
  </si>
  <si>
    <t>Dae Yoon-Il</t>
  </si>
  <si>
    <t>Takeuchi</t>
  </si>
  <si>
    <t>Lee Ah-Ra</t>
  </si>
  <si>
    <t>JUMLAH JAM KERJA</t>
  </si>
  <si>
    <t>UPAH (RP)</t>
  </si>
</sst>
</file>

<file path=xl/styles.xml><?xml version="1.0" encoding="utf-8"?>
<styleSheet xmlns="http://schemas.openxmlformats.org/spreadsheetml/2006/main">
  <numFmts count="2">
    <numFmt numFmtId="164" formatCode="_([$Rp-421]* #,##0.00_);_([$Rp-421]* \(#,##0.00\);_([$Rp-421]* &quot;-&quot;??_);_(@_)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8999908444471571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7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0" fontId="0" fillId="6" borderId="1" xfId="0" applyFill="1" applyBorder="1" applyAlignment="1"/>
    <xf numFmtId="18" fontId="0" fillId="6" borderId="1" xfId="0" applyNumberFormat="1" applyFill="1" applyBorder="1" applyAlignment="1"/>
    <xf numFmtId="165" fontId="0" fillId="6" borderId="1" xfId="0" applyNumberFormat="1" applyFill="1" applyBorder="1" applyAlignment="1"/>
    <xf numFmtId="164" fontId="0" fillId="6" borderId="1" xfId="0" applyNumberFormat="1" applyFill="1" applyBorder="1" applyAlignment="1"/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G14" sqref="G14"/>
    </sheetView>
  </sheetViews>
  <sheetFormatPr defaultRowHeight="15"/>
  <cols>
    <col min="1" max="1" width="5.5703125" customWidth="1"/>
    <col min="2" max="2" width="7.28515625" customWidth="1"/>
    <col min="3" max="3" width="12" customWidth="1"/>
    <col min="4" max="4" width="11" customWidth="1"/>
    <col min="5" max="5" width="7.42578125" customWidth="1"/>
    <col min="6" max="6" width="19.42578125" customWidth="1"/>
  </cols>
  <sheetData>
    <row r="1" spans="1:12">
      <c r="A1" s="6" t="s">
        <v>0</v>
      </c>
      <c r="B1" s="6"/>
      <c r="C1" s="6"/>
      <c r="D1" s="6"/>
      <c r="E1" s="6"/>
      <c r="F1" s="6"/>
    </row>
    <row r="2" spans="1:12">
      <c r="A2" s="6" t="s">
        <v>1</v>
      </c>
      <c r="B2" s="6"/>
      <c r="C2" s="6"/>
      <c r="D2" s="6"/>
      <c r="E2" s="6"/>
      <c r="F2" s="6"/>
    </row>
    <row r="4" spans="1:1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12">
      <c r="A5" s="2">
        <v>1</v>
      </c>
      <c r="B5" s="2" t="s">
        <v>8</v>
      </c>
      <c r="C5" s="2" t="s">
        <v>10</v>
      </c>
      <c r="D5" s="2" t="str">
        <f>IF(B5="S","SINGLE","DOUBLE")</f>
        <v>SINGLE</v>
      </c>
      <c r="E5" s="2">
        <v>15</v>
      </c>
      <c r="F5" s="2" t="str">
        <f>IF(E5&gt;=21,"TERDAFTAR","TIDAK TERDAFTAR")</f>
        <v>TIDAK TERDAFTAR</v>
      </c>
    </row>
    <row r="6" spans="1:12">
      <c r="A6" s="2">
        <v>2</v>
      </c>
      <c r="B6" s="2" t="s">
        <v>8</v>
      </c>
      <c r="C6" s="2" t="s">
        <v>11</v>
      </c>
      <c r="D6" s="2" t="str">
        <f t="shared" ref="D6:D14" si="0">IF(B6="S","SINGLE","DOUBLE")</f>
        <v>SINGLE</v>
      </c>
      <c r="E6" s="2">
        <v>45</v>
      </c>
      <c r="F6" s="2" t="str">
        <f t="shared" ref="F6:F14" si="1">IF(E6&gt;=21,"TERDAFTAR","TIDAK TERDAFTAR")</f>
        <v>TERDAFTAR</v>
      </c>
    </row>
    <row r="7" spans="1:12">
      <c r="A7" s="2">
        <v>3</v>
      </c>
      <c r="B7" s="2" t="s">
        <v>9</v>
      </c>
      <c r="C7" s="2" t="s">
        <v>12</v>
      </c>
      <c r="D7" s="2" t="str">
        <f t="shared" si="0"/>
        <v>DOUBLE</v>
      </c>
      <c r="E7" s="2">
        <v>22</v>
      </c>
      <c r="F7" s="2" t="str">
        <f t="shared" si="1"/>
        <v>TERDAFTAR</v>
      </c>
      <c r="H7" s="7" t="s">
        <v>20</v>
      </c>
      <c r="I7" s="8"/>
      <c r="J7" s="8"/>
      <c r="K7" s="8"/>
      <c r="L7" s="9"/>
    </row>
    <row r="8" spans="1:12">
      <c r="A8" s="2">
        <v>4</v>
      </c>
      <c r="B8" s="2" t="s">
        <v>8</v>
      </c>
      <c r="C8" s="2" t="s">
        <v>13</v>
      </c>
      <c r="D8" s="2" t="str">
        <f t="shared" si="0"/>
        <v>SINGLE</v>
      </c>
      <c r="E8" s="2">
        <v>60</v>
      </c>
      <c r="F8" s="2" t="str">
        <f t="shared" si="1"/>
        <v>TERDAFTAR</v>
      </c>
      <c r="H8" s="10" t="s">
        <v>21</v>
      </c>
      <c r="I8" s="11"/>
      <c r="J8" s="11"/>
      <c r="K8" s="11"/>
      <c r="L8" s="12"/>
    </row>
    <row r="9" spans="1:12">
      <c r="A9" s="2">
        <v>5</v>
      </c>
      <c r="B9" s="2" t="s">
        <v>9</v>
      </c>
      <c r="C9" s="2" t="s">
        <v>14</v>
      </c>
      <c r="D9" s="2" t="str">
        <f t="shared" si="0"/>
        <v>DOUBLE</v>
      </c>
      <c r="E9" s="2">
        <v>63</v>
      </c>
      <c r="F9" s="2" t="str">
        <f t="shared" si="1"/>
        <v>TERDAFTAR</v>
      </c>
      <c r="H9" s="13" t="s">
        <v>22</v>
      </c>
      <c r="I9" s="14"/>
      <c r="J9" s="14"/>
      <c r="K9" s="14"/>
      <c r="L9" s="15"/>
    </row>
    <row r="10" spans="1:12">
      <c r="A10" s="2">
        <v>6</v>
      </c>
      <c r="B10" s="2" t="s">
        <v>8</v>
      </c>
      <c r="C10" s="2" t="s">
        <v>15</v>
      </c>
      <c r="D10" s="2" t="str">
        <f t="shared" si="0"/>
        <v>SINGLE</v>
      </c>
      <c r="E10" s="2">
        <v>66</v>
      </c>
      <c r="F10" s="2" t="str">
        <f t="shared" si="1"/>
        <v>TERDAFTAR</v>
      </c>
      <c r="H10" s="13" t="s">
        <v>24</v>
      </c>
      <c r="I10" s="14"/>
      <c r="J10" s="14"/>
      <c r="K10" s="14"/>
      <c r="L10" s="15"/>
    </row>
    <row r="11" spans="1:12">
      <c r="A11" s="2">
        <v>7</v>
      </c>
      <c r="B11" s="2" t="s">
        <v>9</v>
      </c>
      <c r="C11" s="2" t="s">
        <v>16</v>
      </c>
      <c r="D11" s="2" t="str">
        <f t="shared" si="0"/>
        <v>DOUBLE</v>
      </c>
      <c r="E11" s="2">
        <v>46</v>
      </c>
      <c r="F11" s="2" t="str">
        <f t="shared" si="1"/>
        <v>TERDAFTAR</v>
      </c>
      <c r="H11" s="16" t="s">
        <v>25</v>
      </c>
      <c r="I11" s="17"/>
      <c r="J11" s="17"/>
      <c r="K11" s="17"/>
      <c r="L11" s="18"/>
    </row>
    <row r="12" spans="1:12">
      <c r="A12" s="2">
        <v>8</v>
      </c>
      <c r="B12" s="2" t="s">
        <v>9</v>
      </c>
      <c r="C12" s="2" t="s">
        <v>17</v>
      </c>
      <c r="D12" s="2" t="str">
        <f t="shared" si="0"/>
        <v>DOUBLE</v>
      </c>
      <c r="E12" s="2">
        <v>55</v>
      </c>
      <c r="F12" s="2" t="str">
        <f t="shared" si="1"/>
        <v>TERDAFTAR</v>
      </c>
    </row>
    <row r="13" spans="1:12">
      <c r="A13" s="2">
        <v>9</v>
      </c>
      <c r="B13" s="2" t="s">
        <v>8</v>
      </c>
      <c r="C13" s="2" t="s">
        <v>18</v>
      </c>
      <c r="D13" s="2" t="str">
        <f t="shared" si="0"/>
        <v>SINGLE</v>
      </c>
      <c r="E13" s="2">
        <v>12</v>
      </c>
      <c r="F13" s="2" t="str">
        <f t="shared" si="1"/>
        <v>TIDAK TERDAFTAR</v>
      </c>
    </row>
    <row r="14" spans="1:12">
      <c r="A14" s="2">
        <v>10</v>
      </c>
      <c r="B14" s="2" t="s">
        <v>9</v>
      </c>
      <c r="C14" s="2" t="s">
        <v>19</v>
      </c>
      <c r="D14" s="2" t="str">
        <f t="shared" si="0"/>
        <v>DOUBLE</v>
      </c>
      <c r="E14" s="2">
        <v>17</v>
      </c>
      <c r="F14" s="2" t="str">
        <f t="shared" si="1"/>
        <v>TIDAK TERDAFTAR</v>
      </c>
    </row>
  </sheetData>
  <mergeCells count="7">
    <mergeCell ref="H10:L10"/>
    <mergeCell ref="H11:L11"/>
    <mergeCell ref="A1:F1"/>
    <mergeCell ref="A2:F2"/>
    <mergeCell ref="H7:L7"/>
    <mergeCell ref="H8:L8"/>
    <mergeCell ref="H9:L9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1"/>
  <sheetViews>
    <sheetView tabSelected="1" topLeftCell="A4" workbookViewId="0">
      <selection activeCell="A17" sqref="A17:H17"/>
    </sheetView>
  </sheetViews>
  <sheetFormatPr defaultRowHeight="15"/>
  <cols>
    <col min="1" max="1" width="4.7109375" customWidth="1"/>
    <col min="2" max="2" width="7.140625" customWidth="1"/>
    <col min="3" max="3" width="10.5703125" customWidth="1"/>
    <col min="4" max="5" width="14" customWidth="1"/>
    <col min="6" max="6" width="12.85546875" customWidth="1"/>
    <col min="7" max="7" width="11.85546875" customWidth="1"/>
    <col min="8" max="8" width="14.28515625" customWidth="1"/>
  </cols>
  <sheetData>
    <row r="4" spans="1:4">
      <c r="A4" s="4" t="s">
        <v>26</v>
      </c>
      <c r="B4" s="4" t="s">
        <v>27</v>
      </c>
      <c r="C4" s="4" t="s">
        <v>29</v>
      </c>
      <c r="D4" s="4" t="s">
        <v>28</v>
      </c>
    </row>
    <row r="5" spans="1:4">
      <c r="A5" s="20">
        <v>1</v>
      </c>
      <c r="B5" s="20" t="s">
        <v>30</v>
      </c>
      <c r="C5" s="20">
        <v>1</v>
      </c>
      <c r="D5" s="21">
        <f>IF(C5=1,30000,IF(C5=2,40000,IF(C5=3,50000,60000)))</f>
        <v>30000</v>
      </c>
    </row>
    <row r="6" spans="1:4">
      <c r="A6" s="20">
        <v>2</v>
      </c>
      <c r="B6" s="20" t="s">
        <v>31</v>
      </c>
      <c r="C6" s="20">
        <v>3</v>
      </c>
      <c r="D6" s="21">
        <f t="shared" ref="D6:D14" si="0">IF(C6=1,30000,IF(C6=2,40000,IF(C6=3,50000,60000)))</f>
        <v>50000</v>
      </c>
    </row>
    <row r="7" spans="1:4">
      <c r="A7" s="20">
        <v>3</v>
      </c>
      <c r="B7" s="20" t="s">
        <v>32</v>
      </c>
      <c r="C7" s="20">
        <v>2</v>
      </c>
      <c r="D7" s="21">
        <f t="shared" si="0"/>
        <v>40000</v>
      </c>
    </row>
    <row r="8" spans="1:4">
      <c r="A8" s="20">
        <v>4</v>
      </c>
      <c r="B8" s="20" t="s">
        <v>9</v>
      </c>
      <c r="C8" s="20">
        <v>1</v>
      </c>
      <c r="D8" s="21">
        <f t="shared" si="0"/>
        <v>30000</v>
      </c>
    </row>
    <row r="9" spans="1:4">
      <c r="A9" s="20">
        <v>5</v>
      </c>
      <c r="B9" s="20" t="s">
        <v>33</v>
      </c>
      <c r="C9" s="20">
        <v>4</v>
      </c>
      <c r="D9" s="21">
        <f t="shared" si="0"/>
        <v>60000</v>
      </c>
    </row>
    <row r="10" spans="1:4">
      <c r="A10" s="20">
        <v>6</v>
      </c>
      <c r="B10" s="20" t="s">
        <v>34</v>
      </c>
      <c r="C10" s="20">
        <v>2</v>
      </c>
      <c r="D10" s="21">
        <f t="shared" si="0"/>
        <v>40000</v>
      </c>
    </row>
    <row r="11" spans="1:4">
      <c r="A11" s="20">
        <v>7</v>
      </c>
      <c r="B11" s="20" t="s">
        <v>35</v>
      </c>
      <c r="C11" s="20">
        <v>3</v>
      </c>
      <c r="D11" s="21">
        <f t="shared" si="0"/>
        <v>50000</v>
      </c>
    </row>
    <row r="12" spans="1:4">
      <c r="A12" s="20">
        <v>8</v>
      </c>
      <c r="B12" s="20" t="s">
        <v>36</v>
      </c>
      <c r="C12" s="20">
        <v>4</v>
      </c>
      <c r="D12" s="21">
        <f t="shared" si="0"/>
        <v>60000</v>
      </c>
    </row>
    <row r="13" spans="1:4">
      <c r="A13" s="20">
        <v>9</v>
      </c>
      <c r="B13" s="20" t="s">
        <v>37</v>
      </c>
      <c r="C13" s="20">
        <v>3</v>
      </c>
      <c r="D13" s="21">
        <f t="shared" si="0"/>
        <v>50000</v>
      </c>
    </row>
    <row r="14" spans="1:4">
      <c r="A14" s="20">
        <v>10</v>
      </c>
      <c r="B14" s="20" t="s">
        <v>23</v>
      </c>
      <c r="C14" s="20">
        <v>2</v>
      </c>
      <c r="D14" s="21">
        <f t="shared" si="0"/>
        <v>40000</v>
      </c>
    </row>
    <row r="17" spans="1:10">
      <c r="A17" s="6" t="s">
        <v>38</v>
      </c>
      <c r="B17" s="6"/>
      <c r="C17" s="6"/>
      <c r="D17" s="6"/>
      <c r="E17" s="6"/>
      <c r="F17" s="6"/>
      <c r="G17" s="6"/>
      <c r="H17" s="6"/>
    </row>
    <row r="18" spans="1:10">
      <c r="A18" s="6" t="s">
        <v>39</v>
      </c>
      <c r="B18" s="6"/>
      <c r="C18" s="6"/>
      <c r="D18" s="6"/>
      <c r="E18" s="6"/>
      <c r="F18" s="6"/>
      <c r="G18" s="6"/>
      <c r="H18" s="6"/>
    </row>
    <row r="20" spans="1:10">
      <c r="A20" s="19" t="s">
        <v>2</v>
      </c>
      <c r="B20" s="19" t="s">
        <v>3</v>
      </c>
      <c r="C20" s="19" t="s">
        <v>4</v>
      </c>
      <c r="D20" s="19" t="s">
        <v>40</v>
      </c>
      <c r="E20" s="19" t="s">
        <v>41</v>
      </c>
      <c r="F20" s="19"/>
      <c r="G20" s="26" t="s">
        <v>61</v>
      </c>
      <c r="H20" s="26" t="s">
        <v>62</v>
      </c>
      <c r="J20" t="s">
        <v>20</v>
      </c>
    </row>
    <row r="21" spans="1:10">
      <c r="A21" s="19"/>
      <c r="B21" s="19"/>
      <c r="C21" s="19"/>
      <c r="D21" s="19"/>
      <c r="E21" s="5" t="s">
        <v>42</v>
      </c>
      <c r="F21" s="5" t="s">
        <v>43</v>
      </c>
      <c r="G21" s="27"/>
      <c r="H21" s="27"/>
      <c r="J21" s="1" t="s">
        <v>45</v>
      </c>
    </row>
    <row r="22" spans="1:10">
      <c r="A22" s="22">
        <v>1</v>
      </c>
      <c r="B22" s="22" t="s">
        <v>8</v>
      </c>
      <c r="C22" s="22" t="s">
        <v>51</v>
      </c>
      <c r="D22" s="22" t="str">
        <f>IF(B22="S","SENIOR","JUNIOR")</f>
        <v>SENIOR</v>
      </c>
      <c r="E22" s="23">
        <f>TIME(8,15,0)</f>
        <v>0.34375</v>
      </c>
      <c r="F22" s="23">
        <f>TIME(16,45,0)</f>
        <v>0.69791666666666663</v>
      </c>
      <c r="G22" s="24">
        <f>(F22-E22)*24</f>
        <v>8.5</v>
      </c>
      <c r="H22" s="25">
        <f>IF(B22="S",G22*5500,IF(B22="Y",G22*4000))</f>
        <v>46750</v>
      </c>
      <c r="J22" t="s">
        <v>46</v>
      </c>
    </row>
    <row r="23" spans="1:10">
      <c r="A23" s="22">
        <v>2</v>
      </c>
      <c r="B23" s="22" t="s">
        <v>44</v>
      </c>
      <c r="C23" s="22" t="s">
        <v>52</v>
      </c>
      <c r="D23" s="22" t="str">
        <f t="shared" ref="D23:D30" si="1">IF(B23="S","SENIOR","JUNIOR")</f>
        <v>JUNIOR</v>
      </c>
      <c r="E23" s="23">
        <f>TIME(8,10,0)</f>
        <v>0.34027777777777773</v>
      </c>
      <c r="F23" s="23">
        <f>TIME(17,47,0)</f>
        <v>0.74097222222222225</v>
      </c>
      <c r="G23" s="24">
        <f t="shared" ref="G23:G31" si="2">(F23-E23)*24</f>
        <v>9.6166666666666689</v>
      </c>
      <c r="H23" s="25">
        <f t="shared" ref="H23:H31" si="3">IF(B23="S",G23*5500,IF(B23="Y",G23*4000))</f>
        <v>38466.666666666679</v>
      </c>
      <c r="J23" t="s">
        <v>47</v>
      </c>
    </row>
    <row r="24" spans="1:10">
      <c r="A24" s="22">
        <v>3</v>
      </c>
      <c r="B24" s="22" t="s">
        <v>44</v>
      </c>
      <c r="C24" s="22" t="s">
        <v>53</v>
      </c>
      <c r="D24" s="22" t="str">
        <f t="shared" si="1"/>
        <v>JUNIOR</v>
      </c>
      <c r="E24" s="23">
        <f>TIME(8,14,0)</f>
        <v>0.3430555555555555</v>
      </c>
      <c r="F24" s="23">
        <f>TIME(17,55,0)</f>
        <v>0.74652777777777779</v>
      </c>
      <c r="G24" s="24">
        <f t="shared" si="2"/>
        <v>9.6833333333333353</v>
      </c>
      <c r="H24" s="25">
        <f t="shared" si="3"/>
        <v>38733.333333333343</v>
      </c>
    </row>
    <row r="25" spans="1:10">
      <c r="A25" s="22">
        <v>4</v>
      </c>
      <c r="B25" s="22" t="s">
        <v>8</v>
      </c>
      <c r="C25" s="22" t="s">
        <v>54</v>
      </c>
      <c r="D25" s="22" t="str">
        <f t="shared" si="1"/>
        <v>SENIOR</v>
      </c>
      <c r="E25" s="23">
        <f>TIME(8,15,0)</f>
        <v>0.34375</v>
      </c>
      <c r="F25" s="23">
        <f>TIME(16,30,0)</f>
        <v>0.6875</v>
      </c>
      <c r="G25" s="24">
        <f t="shared" si="2"/>
        <v>8.25</v>
      </c>
      <c r="H25" s="25">
        <f t="shared" si="3"/>
        <v>45375</v>
      </c>
      <c r="J25" t="s">
        <v>48</v>
      </c>
    </row>
    <row r="26" spans="1:10">
      <c r="A26" s="22">
        <v>5</v>
      </c>
      <c r="B26" s="22" t="s">
        <v>44</v>
      </c>
      <c r="C26" s="22" t="s">
        <v>55</v>
      </c>
      <c r="D26" s="22" t="str">
        <f t="shared" si="1"/>
        <v>JUNIOR</v>
      </c>
      <c r="E26" s="23">
        <f>TIME(8,15,0)</f>
        <v>0.34375</v>
      </c>
      <c r="F26" s="23">
        <f>TIME(18,30,0)</f>
        <v>0.77083333333333337</v>
      </c>
      <c r="G26" s="24">
        <f t="shared" si="2"/>
        <v>10.25</v>
      </c>
      <c r="H26" s="25">
        <f t="shared" si="3"/>
        <v>41000</v>
      </c>
      <c r="J26" t="s">
        <v>50</v>
      </c>
    </row>
    <row r="27" spans="1:10">
      <c r="A27" s="22">
        <v>6</v>
      </c>
      <c r="B27" s="22" t="s">
        <v>8</v>
      </c>
      <c r="C27" s="22" t="s">
        <v>56</v>
      </c>
      <c r="D27" s="22" t="str">
        <f t="shared" si="1"/>
        <v>SENIOR</v>
      </c>
      <c r="E27" s="23">
        <f>TIME(7,15,0)</f>
        <v>0.30208333333333331</v>
      </c>
      <c r="F27" s="23">
        <f>TIME(16,30,0)</f>
        <v>0.6875</v>
      </c>
      <c r="G27" s="24">
        <f t="shared" si="2"/>
        <v>9.25</v>
      </c>
      <c r="H27" s="25">
        <f t="shared" si="3"/>
        <v>50875</v>
      </c>
      <c r="J27" t="s">
        <v>49</v>
      </c>
    </row>
    <row r="28" spans="1:10">
      <c r="A28" s="22">
        <v>7</v>
      </c>
      <c r="B28" s="22" t="s">
        <v>8</v>
      </c>
      <c r="C28" s="22" t="s">
        <v>57</v>
      </c>
      <c r="D28" s="22" t="str">
        <f t="shared" si="1"/>
        <v>SENIOR</v>
      </c>
      <c r="E28" s="23">
        <f>TIME(8,0,0)</f>
        <v>0.33333333333333331</v>
      </c>
      <c r="F28" s="23">
        <f>TIME(17,47,0)</f>
        <v>0.74097222222222225</v>
      </c>
      <c r="G28" s="24">
        <f t="shared" si="2"/>
        <v>9.783333333333335</v>
      </c>
      <c r="H28" s="25">
        <f t="shared" si="3"/>
        <v>53808.333333333343</v>
      </c>
    </row>
    <row r="29" spans="1:10">
      <c r="A29" s="22">
        <v>8</v>
      </c>
      <c r="B29" s="22" t="s">
        <v>44</v>
      </c>
      <c r="C29" s="22" t="s">
        <v>58</v>
      </c>
      <c r="D29" s="22" t="str">
        <f t="shared" si="1"/>
        <v>JUNIOR</v>
      </c>
      <c r="E29" s="23">
        <f>TIME(8,16,0)</f>
        <v>0.3444444444444445</v>
      </c>
      <c r="F29" s="23">
        <f>TIME(18,30,0)</f>
        <v>0.77083333333333337</v>
      </c>
      <c r="G29" s="24">
        <f t="shared" si="2"/>
        <v>10.233333333333333</v>
      </c>
      <c r="H29" s="25">
        <f t="shared" si="3"/>
        <v>40933.333333333328</v>
      </c>
    </row>
    <row r="30" spans="1:10">
      <c r="A30" s="22">
        <v>9</v>
      </c>
      <c r="B30" s="22" t="s">
        <v>8</v>
      </c>
      <c r="C30" s="22" t="s">
        <v>59</v>
      </c>
      <c r="D30" s="22" t="str">
        <f t="shared" si="1"/>
        <v>SENIOR</v>
      </c>
      <c r="E30" s="23">
        <f>TIME(7,55,0)</f>
        <v>0.3298611111111111</v>
      </c>
      <c r="F30" s="23">
        <f>TIME(16,30,0)</f>
        <v>0.6875</v>
      </c>
      <c r="G30" s="24">
        <f>(F30-E30)*24</f>
        <v>8.5833333333333339</v>
      </c>
      <c r="H30" s="25">
        <f t="shared" si="3"/>
        <v>47208.333333333336</v>
      </c>
    </row>
    <row r="31" spans="1:10">
      <c r="A31" s="22">
        <v>10</v>
      </c>
      <c r="B31" s="22" t="s">
        <v>8</v>
      </c>
      <c r="C31" s="22" t="s">
        <v>60</v>
      </c>
      <c r="D31" s="22" t="str">
        <f>IF(B31="S","SENIOR","JUNIOR")</f>
        <v>SENIOR</v>
      </c>
      <c r="E31" s="23">
        <f>TIME(8,0,0)</f>
        <v>0.33333333333333331</v>
      </c>
      <c r="F31" s="23">
        <f>TIME(17,47,0)</f>
        <v>0.74097222222222225</v>
      </c>
      <c r="G31" s="24">
        <f t="shared" si="2"/>
        <v>9.783333333333335</v>
      </c>
      <c r="H31" s="25">
        <f t="shared" si="3"/>
        <v>53808.333333333343</v>
      </c>
    </row>
  </sheetData>
  <mergeCells count="9">
    <mergeCell ref="A17:H17"/>
    <mergeCell ref="A18:H18"/>
    <mergeCell ref="E20:F20"/>
    <mergeCell ref="A20:A21"/>
    <mergeCell ref="B20:B21"/>
    <mergeCell ref="C20:C21"/>
    <mergeCell ref="D20:D21"/>
    <mergeCell ref="G20:G21"/>
    <mergeCell ref="H20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INDIRA</cp:lastModifiedBy>
  <dcterms:created xsi:type="dcterms:W3CDTF">2014-03-04T23:54:10Z</dcterms:created>
  <dcterms:modified xsi:type="dcterms:W3CDTF">2014-03-24T01:49:06Z</dcterms:modified>
</cp:coreProperties>
</file>