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2435" windowHeight="646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7" i="1"/>
  <c r="K8"/>
  <c r="K9"/>
  <c r="K10"/>
  <c r="K11"/>
  <c r="K12"/>
  <c r="K13"/>
  <c r="K14"/>
  <c r="K15"/>
  <c r="K16"/>
  <c r="K17"/>
  <c r="K18"/>
  <c r="K19"/>
  <c r="K20"/>
  <c r="K6"/>
  <c r="K24" s="1"/>
  <c r="C6"/>
  <c r="D7"/>
  <c r="D8"/>
  <c r="D9"/>
  <c r="D10"/>
  <c r="D11"/>
  <c r="D12"/>
  <c r="D13"/>
  <c r="D14"/>
  <c r="D15"/>
  <c r="D16"/>
  <c r="D17"/>
  <c r="D18"/>
  <c r="D19"/>
  <c r="D20"/>
  <c r="D6"/>
  <c r="C17"/>
  <c r="I17" s="1"/>
  <c r="C18"/>
  <c r="M18" s="1"/>
  <c r="C19"/>
  <c r="I19" s="1"/>
  <c r="C20"/>
  <c r="M20" s="1"/>
  <c r="C7"/>
  <c r="I7" s="1"/>
  <c r="C8"/>
  <c r="M8" s="1"/>
  <c r="C9"/>
  <c r="I9" s="1"/>
  <c r="C10"/>
  <c r="M10" s="1"/>
  <c r="C11"/>
  <c r="I11" s="1"/>
  <c r="C12"/>
  <c r="M12" s="1"/>
  <c r="C13"/>
  <c r="I13" s="1"/>
  <c r="C14"/>
  <c r="M14" s="1"/>
  <c r="C15"/>
  <c r="I15" s="1"/>
  <c r="C16"/>
  <c r="M16" s="1"/>
  <c r="G7"/>
  <c r="G8"/>
  <c r="G9"/>
  <c r="G10"/>
  <c r="G11"/>
  <c r="G12"/>
  <c r="G13"/>
  <c r="G14"/>
  <c r="G15"/>
  <c r="G16"/>
  <c r="G17"/>
  <c r="G18"/>
  <c r="G19"/>
  <c r="G20"/>
  <c r="G6"/>
  <c r="M6" l="1"/>
  <c r="H6"/>
  <c r="H19"/>
  <c r="J19" s="1"/>
  <c r="L19" s="1"/>
  <c r="H17"/>
  <c r="J17" s="1"/>
  <c r="L17" s="1"/>
  <c r="H15"/>
  <c r="J15" s="1"/>
  <c r="L15" s="1"/>
  <c r="H13"/>
  <c r="J13" s="1"/>
  <c r="L13" s="1"/>
  <c r="H11"/>
  <c r="J11" s="1"/>
  <c r="L11" s="1"/>
  <c r="H9"/>
  <c r="J9" s="1"/>
  <c r="L9" s="1"/>
  <c r="H7"/>
  <c r="J7" s="1"/>
  <c r="L7" s="1"/>
  <c r="I20"/>
  <c r="I18"/>
  <c r="I16"/>
  <c r="I14"/>
  <c r="I12"/>
  <c r="I10"/>
  <c r="I8"/>
  <c r="I6"/>
  <c r="M19"/>
  <c r="M17"/>
  <c r="M15"/>
  <c r="M13"/>
  <c r="M11"/>
  <c r="M9"/>
  <c r="M7"/>
  <c r="K21"/>
  <c r="K23"/>
  <c r="H20"/>
  <c r="J20" s="1"/>
  <c r="L20" s="1"/>
  <c r="H18"/>
  <c r="J18" s="1"/>
  <c r="L18" s="1"/>
  <c r="H16"/>
  <c r="J16" s="1"/>
  <c r="L16" s="1"/>
  <c r="H14"/>
  <c r="J14" s="1"/>
  <c r="L14" s="1"/>
  <c r="H12"/>
  <c r="J12" s="1"/>
  <c r="L12" s="1"/>
  <c r="H10"/>
  <c r="J10" s="1"/>
  <c r="L10" s="1"/>
  <c r="H8"/>
  <c r="J8" s="1"/>
  <c r="L8" s="1"/>
  <c r="K22"/>
  <c r="M21" l="1"/>
  <c r="J6"/>
  <c r="M24"/>
  <c r="M22"/>
  <c r="M23"/>
  <c r="J23" l="1"/>
  <c r="J21"/>
  <c r="L6"/>
  <c r="J24"/>
  <c r="J22"/>
  <c r="L23" l="1"/>
  <c r="L21"/>
  <c r="L24"/>
  <c r="L22"/>
</calcChain>
</file>

<file path=xl/sharedStrings.xml><?xml version="1.0" encoding="utf-8"?>
<sst xmlns="http://schemas.openxmlformats.org/spreadsheetml/2006/main" count="47" uniqueCount="42">
  <si>
    <t>No</t>
  </si>
  <si>
    <t>Kode Barang</t>
  </si>
  <si>
    <t>Macam/jenis barang</t>
  </si>
  <si>
    <t>Kualitas</t>
  </si>
  <si>
    <t>Banyaknya Barang</t>
  </si>
  <si>
    <t>Stok</t>
  </si>
  <si>
    <t>Terjual</t>
  </si>
  <si>
    <t>Sisa</t>
  </si>
  <si>
    <t>Harga jual satuan</t>
  </si>
  <si>
    <t>Harga beli satuan</t>
  </si>
  <si>
    <t>Jumlah penjualan</t>
  </si>
  <si>
    <t>Jumlah pembelian</t>
  </si>
  <si>
    <t>Keuntungan</t>
  </si>
  <si>
    <t>Keterangan</t>
  </si>
  <si>
    <t>A-2</t>
  </si>
  <si>
    <t>D-1</t>
  </si>
  <si>
    <t>E-2</t>
  </si>
  <si>
    <t>C-1</t>
  </si>
  <si>
    <t>B-1</t>
  </si>
  <si>
    <t>C-2</t>
  </si>
  <si>
    <t>B-2</t>
  </si>
  <si>
    <t>A-1</t>
  </si>
  <si>
    <t>D-2</t>
  </si>
  <si>
    <t>E-1</t>
  </si>
  <si>
    <t>Jumlah</t>
  </si>
  <si>
    <t>Rata-rata</t>
  </si>
  <si>
    <t>Maksimum</t>
  </si>
  <si>
    <t>Minimum</t>
  </si>
  <si>
    <t>Keterangan:</t>
  </si>
  <si>
    <t>Data yang diinput langsung: no, kode barang, stok, terjual</t>
  </si>
  <si>
    <t>Masukkan rumus pada kolom:</t>
  </si>
  <si>
    <t>a. Jenis barang: jika karakter dari sebelah kiri adalah A = buku tulis, jika B = pulpen, jika C = tipex, jika D =  Spidol, jika E = Buku paket</t>
  </si>
  <si>
    <t>b. Kualitas: jika karakter dari sebelah kanan kode barang adalah 1 = ekspor, jika kode barang 2 = best quality</t>
  </si>
  <si>
    <t>c. Sisa: stok-terjual</t>
  </si>
  <si>
    <t>d. Harga jual satuan: jika buku tulis = 5000, jika pulpen = 3000, jika tipex = 4500, jika spidol = 8000, jika buku paket = 20000</t>
  </si>
  <si>
    <t>h. Keuntungan: jumlah penjualan - jumlah pembelian</t>
  </si>
  <si>
    <t>i. Keterangan: jika barang = buku tulis dan kualitas = ekspor maka pajak 15% dari keuntungan, selain itu pajak 5% dari keuntungan</t>
  </si>
  <si>
    <t>e. Harga beli satuan: jika buku tulis = 3000, jika pulpen = 2000, jika tipex = 3000, jika spidol = 6500, jika buku paket = 15000</t>
  </si>
  <si>
    <t>f. Jumlah penjualan: terjual x harga jual</t>
  </si>
  <si>
    <t>g. Jumlah pembelian: terjual x harga beli</t>
  </si>
  <si>
    <t>LAPORAN PENJUALAN TOKO SERBA ADA</t>
  </si>
  <si>
    <t>JALAN MANGGARAI RAYA - JAKARTA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</si>
</sst>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_([$Rp-421]* #,##0.00_);_([$Rp-421]* \(#,##0.00\);_([$Rp-421]* &quot;-&quot;??_);_(@_)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9" fontId="0" fillId="0" borderId="1" xfId="2" applyFont="1" applyBorder="1" applyAlignment="1">
      <alignment horizontal="center" vertical="center"/>
    </xf>
    <xf numFmtId="9" fontId="0" fillId="0" borderId="4" xfId="0" applyNumberFormat="1" applyBorder="1" applyAlignment="1">
      <alignment horizontal="center" vertical="center"/>
    </xf>
    <xf numFmtId="9" fontId="0" fillId="0" borderId="5" xfId="0" applyNumberFormat="1" applyBorder="1" applyAlignment="1">
      <alignment horizontal="center" vertical="center"/>
    </xf>
    <xf numFmtId="9" fontId="0" fillId="0" borderId="5" xfId="2" applyFont="1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4" fontId="0" fillId="0" borderId="4" xfId="1" applyNumberFormat="1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>
      <selection activeCell="Q26" sqref="Q26"/>
    </sheetView>
  </sheetViews>
  <sheetFormatPr defaultRowHeight="15"/>
  <cols>
    <col min="1" max="1" width="5.7109375" customWidth="1"/>
    <col min="2" max="2" width="9.28515625" customWidth="1"/>
    <col min="3" max="3" width="12.42578125" customWidth="1"/>
    <col min="4" max="4" width="12.140625" customWidth="1"/>
    <col min="8" max="8" width="13.42578125" customWidth="1"/>
    <col min="9" max="9" width="13.28515625" customWidth="1"/>
    <col min="10" max="10" width="15.85546875" customWidth="1"/>
    <col min="11" max="12" width="15.7109375" customWidth="1"/>
    <col min="13" max="13" width="12" customWidth="1"/>
  </cols>
  <sheetData>
    <row r="1" spans="1:13">
      <c r="A1" s="21" t="s">
        <v>40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>
      <c r="A2" s="21" t="s">
        <v>41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4" spans="1:13">
      <c r="A4" s="31" t="s">
        <v>0</v>
      </c>
      <c r="B4" s="32" t="s">
        <v>1</v>
      </c>
      <c r="C4" s="32" t="s">
        <v>2</v>
      </c>
      <c r="D4" s="31" t="s">
        <v>3</v>
      </c>
      <c r="E4" s="31" t="s">
        <v>4</v>
      </c>
      <c r="F4" s="31"/>
      <c r="G4" s="31"/>
      <c r="H4" s="32" t="s">
        <v>8</v>
      </c>
      <c r="I4" s="32" t="s">
        <v>9</v>
      </c>
      <c r="J4" s="32" t="s">
        <v>10</v>
      </c>
      <c r="K4" s="32" t="s">
        <v>11</v>
      </c>
      <c r="L4" s="31" t="s">
        <v>12</v>
      </c>
      <c r="M4" s="31" t="s">
        <v>13</v>
      </c>
    </row>
    <row r="5" spans="1:13">
      <c r="A5" s="31"/>
      <c r="B5" s="33"/>
      <c r="C5" s="33"/>
      <c r="D5" s="31"/>
      <c r="E5" s="34" t="s">
        <v>5</v>
      </c>
      <c r="F5" s="34" t="s">
        <v>6</v>
      </c>
      <c r="G5" s="34" t="s">
        <v>7</v>
      </c>
      <c r="H5" s="33"/>
      <c r="I5" s="33"/>
      <c r="J5" s="33"/>
      <c r="K5" s="33"/>
      <c r="L5" s="31"/>
      <c r="M5" s="31"/>
    </row>
    <row r="6" spans="1:13">
      <c r="A6" s="10">
        <v>1</v>
      </c>
      <c r="B6" s="10" t="s">
        <v>14</v>
      </c>
      <c r="C6" s="10" t="str">
        <f>IF(LEFT(B6,1)="A","Buku Tulis",IF(LEFT(B6,1)="B","Pulpen",IF(LEFT(B6,1)="C","Tipex",IF(LEFT(B6,1)="D","Spidol","Buku Paket"))))</f>
        <v>Buku Tulis</v>
      </c>
      <c r="D6" s="10" t="str">
        <f>IF(RIGHT(B6,1)="1","Ekspor","Best Quality")</f>
        <v>Best Quality</v>
      </c>
      <c r="E6" s="10">
        <v>150</v>
      </c>
      <c r="F6" s="10">
        <v>80</v>
      </c>
      <c r="G6" s="10">
        <f>E6-F6</f>
        <v>70</v>
      </c>
      <c r="H6" s="17">
        <f>IF(C6="Buku Tulis",5000,IF(C6="Pulpen",3000,IF(C6="Tipex",4500,IF(C6="Spidol",8000,20000))))</f>
        <v>5000</v>
      </c>
      <c r="I6" s="17">
        <f t="shared" ref="I6:I19" si="0">IF(C6="Buku Tulis",3000,IF(C6="Pulpen",2000,IF(C6="Tipex",3000,IF(C6="Spidol",6500,15000))))</f>
        <v>3000</v>
      </c>
      <c r="J6" s="17">
        <f>H6*F6</f>
        <v>400000</v>
      </c>
      <c r="K6" s="17">
        <f>F6*I6</f>
        <v>240000</v>
      </c>
      <c r="L6" s="17">
        <f>J6-K6</f>
        <v>160000</v>
      </c>
      <c r="M6" s="12">
        <f>IF(AND(C6="Buku Tulis",D6="Ekspor"),15%,5%)</f>
        <v>0.05</v>
      </c>
    </row>
    <row r="7" spans="1:13">
      <c r="A7" s="10">
        <v>2</v>
      </c>
      <c r="B7" s="10" t="s">
        <v>15</v>
      </c>
      <c r="C7" s="10" t="str">
        <f t="shared" ref="C7:C20" si="1">IF(LEFT(B7,1)="A","Buku Tulis",IF(LEFT(B7,1)="B","Pulpen",IF(LEFT(B7,1)="C","Tipex",IF(LEFT(B7,1)="D","Spidol","Buku Paket"))))</f>
        <v>Spidol</v>
      </c>
      <c r="D7" s="10" t="str">
        <f t="shared" ref="D7:D20" si="2">IF(RIGHT(B7,1)="1","Ekspor","Best Quality")</f>
        <v>Ekspor</v>
      </c>
      <c r="E7" s="10">
        <v>75</v>
      </c>
      <c r="F7" s="10">
        <v>20</v>
      </c>
      <c r="G7" s="10">
        <f t="shared" ref="G7:G20" si="3">E7-F7</f>
        <v>55</v>
      </c>
      <c r="H7" s="17">
        <f t="shared" ref="H7:H20" si="4">IF(C7="Buku Tulis",5000,IF(C7="Pulpen",3000,IF(C7="Tipex",4500,IF(C7="Spidol",8000,20000))))</f>
        <v>8000</v>
      </c>
      <c r="I7" s="17">
        <f t="shared" si="0"/>
        <v>6500</v>
      </c>
      <c r="J7" s="17">
        <f t="shared" ref="J7:J20" si="5">H7*F7</f>
        <v>160000</v>
      </c>
      <c r="K7" s="17">
        <f t="shared" ref="K7:K20" si="6">F7*I7</f>
        <v>130000</v>
      </c>
      <c r="L7" s="17">
        <f t="shared" ref="L7:L20" si="7">J7-K7</f>
        <v>30000</v>
      </c>
      <c r="M7" s="12">
        <f t="shared" ref="M7:M20" si="8">IF(AND(C7="Buku Tulis",D7="Ekspor"),15%,5%)</f>
        <v>0.05</v>
      </c>
    </row>
    <row r="8" spans="1:13">
      <c r="A8" s="10">
        <v>3</v>
      </c>
      <c r="B8" s="10" t="s">
        <v>16</v>
      </c>
      <c r="C8" s="10" t="str">
        <f t="shared" si="1"/>
        <v>Buku Paket</v>
      </c>
      <c r="D8" s="10" t="str">
        <f t="shared" si="2"/>
        <v>Best Quality</v>
      </c>
      <c r="E8" s="10">
        <v>60</v>
      </c>
      <c r="F8" s="10">
        <v>5</v>
      </c>
      <c r="G8" s="10">
        <f t="shared" si="3"/>
        <v>55</v>
      </c>
      <c r="H8" s="17">
        <f t="shared" si="4"/>
        <v>20000</v>
      </c>
      <c r="I8" s="17">
        <f t="shared" si="0"/>
        <v>15000</v>
      </c>
      <c r="J8" s="17">
        <f t="shared" si="5"/>
        <v>100000</v>
      </c>
      <c r="K8" s="17">
        <f t="shared" si="6"/>
        <v>75000</v>
      </c>
      <c r="L8" s="17">
        <f t="shared" si="7"/>
        <v>25000</v>
      </c>
      <c r="M8" s="12">
        <f t="shared" si="8"/>
        <v>0.05</v>
      </c>
    </row>
    <row r="9" spans="1:13">
      <c r="A9" s="10">
        <v>4</v>
      </c>
      <c r="B9" s="10" t="s">
        <v>17</v>
      </c>
      <c r="C9" s="10" t="str">
        <f t="shared" si="1"/>
        <v>Tipex</v>
      </c>
      <c r="D9" s="10" t="str">
        <f t="shared" si="2"/>
        <v>Ekspor</v>
      </c>
      <c r="E9" s="10">
        <v>25</v>
      </c>
      <c r="F9" s="10">
        <v>20</v>
      </c>
      <c r="G9" s="10">
        <f t="shared" si="3"/>
        <v>5</v>
      </c>
      <c r="H9" s="17">
        <f t="shared" si="4"/>
        <v>4500</v>
      </c>
      <c r="I9" s="17">
        <f t="shared" si="0"/>
        <v>3000</v>
      </c>
      <c r="J9" s="17">
        <f t="shared" si="5"/>
        <v>90000</v>
      </c>
      <c r="K9" s="17">
        <f t="shared" si="6"/>
        <v>60000</v>
      </c>
      <c r="L9" s="17">
        <f t="shared" si="7"/>
        <v>30000</v>
      </c>
      <c r="M9" s="12">
        <f t="shared" si="8"/>
        <v>0.05</v>
      </c>
    </row>
    <row r="10" spans="1:13">
      <c r="A10" s="10">
        <v>5</v>
      </c>
      <c r="B10" s="10" t="s">
        <v>18</v>
      </c>
      <c r="C10" s="10" t="str">
        <f t="shared" si="1"/>
        <v>Pulpen</v>
      </c>
      <c r="D10" s="10" t="str">
        <f t="shared" si="2"/>
        <v>Ekspor</v>
      </c>
      <c r="E10" s="10">
        <v>125</v>
      </c>
      <c r="F10" s="10">
        <v>100</v>
      </c>
      <c r="G10" s="10">
        <f t="shared" si="3"/>
        <v>25</v>
      </c>
      <c r="H10" s="17">
        <f t="shared" si="4"/>
        <v>3000</v>
      </c>
      <c r="I10" s="17">
        <f t="shared" si="0"/>
        <v>2000</v>
      </c>
      <c r="J10" s="17">
        <f t="shared" si="5"/>
        <v>300000</v>
      </c>
      <c r="K10" s="17">
        <f t="shared" si="6"/>
        <v>200000</v>
      </c>
      <c r="L10" s="17">
        <f t="shared" si="7"/>
        <v>100000</v>
      </c>
      <c r="M10" s="12">
        <f t="shared" si="8"/>
        <v>0.05</v>
      </c>
    </row>
    <row r="11" spans="1:13">
      <c r="A11" s="10">
        <v>6</v>
      </c>
      <c r="B11" s="10" t="s">
        <v>19</v>
      </c>
      <c r="C11" s="10" t="str">
        <f t="shared" si="1"/>
        <v>Tipex</v>
      </c>
      <c r="D11" s="10" t="str">
        <f t="shared" si="2"/>
        <v>Best Quality</v>
      </c>
      <c r="E11" s="10">
        <v>15</v>
      </c>
      <c r="F11" s="10">
        <v>10</v>
      </c>
      <c r="G11" s="10">
        <f t="shared" si="3"/>
        <v>5</v>
      </c>
      <c r="H11" s="17">
        <f t="shared" si="4"/>
        <v>4500</v>
      </c>
      <c r="I11" s="17">
        <f t="shared" si="0"/>
        <v>3000</v>
      </c>
      <c r="J11" s="17">
        <f t="shared" si="5"/>
        <v>45000</v>
      </c>
      <c r="K11" s="17">
        <f t="shared" si="6"/>
        <v>30000</v>
      </c>
      <c r="L11" s="17">
        <f t="shared" si="7"/>
        <v>15000</v>
      </c>
      <c r="M11" s="12">
        <f t="shared" si="8"/>
        <v>0.05</v>
      </c>
    </row>
    <row r="12" spans="1:13">
      <c r="A12" s="10">
        <v>7</v>
      </c>
      <c r="B12" s="10" t="s">
        <v>20</v>
      </c>
      <c r="C12" s="10" t="str">
        <f t="shared" si="1"/>
        <v>Pulpen</v>
      </c>
      <c r="D12" s="10" t="str">
        <f t="shared" si="2"/>
        <v>Best Quality</v>
      </c>
      <c r="E12" s="10">
        <v>54</v>
      </c>
      <c r="F12" s="10">
        <v>19</v>
      </c>
      <c r="G12" s="10">
        <f t="shared" si="3"/>
        <v>35</v>
      </c>
      <c r="H12" s="17">
        <f t="shared" si="4"/>
        <v>3000</v>
      </c>
      <c r="I12" s="17">
        <f t="shared" si="0"/>
        <v>2000</v>
      </c>
      <c r="J12" s="17">
        <f t="shared" si="5"/>
        <v>57000</v>
      </c>
      <c r="K12" s="17">
        <f t="shared" si="6"/>
        <v>38000</v>
      </c>
      <c r="L12" s="17">
        <f t="shared" si="7"/>
        <v>19000</v>
      </c>
      <c r="M12" s="12">
        <f t="shared" si="8"/>
        <v>0.05</v>
      </c>
    </row>
    <row r="13" spans="1:13">
      <c r="A13" s="10">
        <v>8</v>
      </c>
      <c r="B13" s="10" t="s">
        <v>14</v>
      </c>
      <c r="C13" s="10" t="str">
        <f t="shared" si="1"/>
        <v>Buku Tulis</v>
      </c>
      <c r="D13" s="10" t="str">
        <f t="shared" si="2"/>
        <v>Best Quality</v>
      </c>
      <c r="E13" s="10">
        <v>30</v>
      </c>
      <c r="F13" s="10">
        <v>14</v>
      </c>
      <c r="G13" s="10">
        <f t="shared" si="3"/>
        <v>16</v>
      </c>
      <c r="H13" s="17">
        <f t="shared" si="4"/>
        <v>5000</v>
      </c>
      <c r="I13" s="17">
        <f t="shared" si="0"/>
        <v>3000</v>
      </c>
      <c r="J13" s="17">
        <f t="shared" si="5"/>
        <v>70000</v>
      </c>
      <c r="K13" s="17">
        <f t="shared" si="6"/>
        <v>42000</v>
      </c>
      <c r="L13" s="17">
        <f t="shared" si="7"/>
        <v>28000</v>
      </c>
      <c r="M13" s="12">
        <f t="shared" si="8"/>
        <v>0.05</v>
      </c>
    </row>
    <row r="14" spans="1:13">
      <c r="A14" s="10">
        <v>9</v>
      </c>
      <c r="B14" s="10" t="s">
        <v>21</v>
      </c>
      <c r="C14" s="10" t="str">
        <f t="shared" si="1"/>
        <v>Buku Tulis</v>
      </c>
      <c r="D14" s="10" t="str">
        <f t="shared" si="2"/>
        <v>Ekspor</v>
      </c>
      <c r="E14" s="10">
        <v>25</v>
      </c>
      <c r="F14" s="10">
        <v>11</v>
      </c>
      <c r="G14" s="10">
        <f t="shared" si="3"/>
        <v>14</v>
      </c>
      <c r="H14" s="17">
        <f t="shared" si="4"/>
        <v>5000</v>
      </c>
      <c r="I14" s="17">
        <f t="shared" si="0"/>
        <v>3000</v>
      </c>
      <c r="J14" s="17">
        <f t="shared" si="5"/>
        <v>55000</v>
      </c>
      <c r="K14" s="17">
        <f t="shared" si="6"/>
        <v>33000</v>
      </c>
      <c r="L14" s="17">
        <f t="shared" si="7"/>
        <v>22000</v>
      </c>
      <c r="M14" s="12">
        <f t="shared" si="8"/>
        <v>0.15</v>
      </c>
    </row>
    <row r="15" spans="1:13">
      <c r="A15" s="10">
        <v>10</v>
      </c>
      <c r="B15" s="10" t="s">
        <v>22</v>
      </c>
      <c r="C15" s="10" t="str">
        <f t="shared" si="1"/>
        <v>Spidol</v>
      </c>
      <c r="D15" s="10" t="str">
        <f t="shared" si="2"/>
        <v>Best Quality</v>
      </c>
      <c r="E15" s="10">
        <v>110</v>
      </c>
      <c r="F15" s="10">
        <v>85</v>
      </c>
      <c r="G15" s="10">
        <f t="shared" si="3"/>
        <v>25</v>
      </c>
      <c r="H15" s="17">
        <f t="shared" si="4"/>
        <v>8000</v>
      </c>
      <c r="I15" s="17">
        <f t="shared" si="0"/>
        <v>6500</v>
      </c>
      <c r="J15" s="17">
        <f t="shared" si="5"/>
        <v>680000</v>
      </c>
      <c r="K15" s="17">
        <f t="shared" si="6"/>
        <v>552500</v>
      </c>
      <c r="L15" s="17">
        <f t="shared" si="7"/>
        <v>127500</v>
      </c>
      <c r="M15" s="12">
        <f t="shared" si="8"/>
        <v>0.05</v>
      </c>
    </row>
    <row r="16" spans="1:13">
      <c r="A16" s="10">
        <v>11</v>
      </c>
      <c r="B16" s="10" t="s">
        <v>18</v>
      </c>
      <c r="C16" s="10" t="str">
        <f t="shared" si="1"/>
        <v>Pulpen</v>
      </c>
      <c r="D16" s="10" t="str">
        <f t="shared" si="2"/>
        <v>Ekspor</v>
      </c>
      <c r="E16" s="10">
        <v>54</v>
      </c>
      <c r="F16" s="10">
        <v>20</v>
      </c>
      <c r="G16" s="10">
        <f t="shared" si="3"/>
        <v>34</v>
      </c>
      <c r="H16" s="17">
        <f t="shared" si="4"/>
        <v>3000</v>
      </c>
      <c r="I16" s="17">
        <f t="shared" si="0"/>
        <v>2000</v>
      </c>
      <c r="J16" s="17">
        <f t="shared" si="5"/>
        <v>60000</v>
      </c>
      <c r="K16" s="17">
        <f t="shared" si="6"/>
        <v>40000</v>
      </c>
      <c r="L16" s="17">
        <f t="shared" si="7"/>
        <v>20000</v>
      </c>
      <c r="M16" s="12">
        <f t="shared" si="8"/>
        <v>0.05</v>
      </c>
    </row>
    <row r="17" spans="1:13">
      <c r="A17" s="10">
        <v>12</v>
      </c>
      <c r="B17" s="10" t="s">
        <v>23</v>
      </c>
      <c r="C17" s="10" t="str">
        <f t="shared" si="1"/>
        <v>Buku Paket</v>
      </c>
      <c r="D17" s="10" t="str">
        <f t="shared" si="2"/>
        <v>Ekspor</v>
      </c>
      <c r="E17" s="10">
        <v>87</v>
      </c>
      <c r="F17" s="10">
        <v>0</v>
      </c>
      <c r="G17" s="10">
        <f t="shared" si="3"/>
        <v>87</v>
      </c>
      <c r="H17" s="17">
        <f t="shared" si="4"/>
        <v>20000</v>
      </c>
      <c r="I17" s="17">
        <f t="shared" si="0"/>
        <v>15000</v>
      </c>
      <c r="J17" s="17">
        <f t="shared" si="5"/>
        <v>0</v>
      </c>
      <c r="K17" s="17">
        <f t="shared" si="6"/>
        <v>0</v>
      </c>
      <c r="L17" s="17">
        <f t="shared" si="7"/>
        <v>0</v>
      </c>
      <c r="M17" s="12">
        <f t="shared" si="8"/>
        <v>0.05</v>
      </c>
    </row>
    <row r="18" spans="1:13">
      <c r="A18" s="10">
        <v>13</v>
      </c>
      <c r="B18" s="10" t="s">
        <v>15</v>
      </c>
      <c r="C18" s="10" t="str">
        <f t="shared" si="1"/>
        <v>Spidol</v>
      </c>
      <c r="D18" s="10" t="str">
        <f t="shared" si="2"/>
        <v>Ekspor</v>
      </c>
      <c r="E18" s="10">
        <v>56</v>
      </c>
      <c r="F18" s="10">
        <v>5</v>
      </c>
      <c r="G18" s="10">
        <f t="shared" si="3"/>
        <v>51</v>
      </c>
      <c r="H18" s="17">
        <f t="shared" si="4"/>
        <v>8000</v>
      </c>
      <c r="I18" s="17">
        <f t="shared" si="0"/>
        <v>6500</v>
      </c>
      <c r="J18" s="17">
        <f t="shared" si="5"/>
        <v>40000</v>
      </c>
      <c r="K18" s="17">
        <f t="shared" si="6"/>
        <v>32500</v>
      </c>
      <c r="L18" s="17">
        <f t="shared" si="7"/>
        <v>7500</v>
      </c>
      <c r="M18" s="12">
        <f t="shared" si="8"/>
        <v>0.05</v>
      </c>
    </row>
    <row r="19" spans="1:13">
      <c r="A19" s="10">
        <v>14</v>
      </c>
      <c r="B19" s="10" t="s">
        <v>14</v>
      </c>
      <c r="C19" s="10" t="str">
        <f t="shared" si="1"/>
        <v>Buku Tulis</v>
      </c>
      <c r="D19" s="10" t="str">
        <f t="shared" si="2"/>
        <v>Best Quality</v>
      </c>
      <c r="E19" s="10">
        <v>90</v>
      </c>
      <c r="F19" s="10">
        <v>18</v>
      </c>
      <c r="G19" s="10">
        <f t="shared" si="3"/>
        <v>72</v>
      </c>
      <c r="H19" s="17">
        <f t="shared" si="4"/>
        <v>5000</v>
      </c>
      <c r="I19" s="17">
        <f t="shared" si="0"/>
        <v>3000</v>
      </c>
      <c r="J19" s="17">
        <f t="shared" si="5"/>
        <v>90000</v>
      </c>
      <c r="K19" s="17">
        <f t="shared" si="6"/>
        <v>54000</v>
      </c>
      <c r="L19" s="17">
        <f t="shared" si="7"/>
        <v>36000</v>
      </c>
      <c r="M19" s="12">
        <f t="shared" si="8"/>
        <v>0.05</v>
      </c>
    </row>
    <row r="20" spans="1:13" ht="15.75" thickBot="1">
      <c r="A20" s="11">
        <v>15</v>
      </c>
      <c r="B20" s="11" t="s">
        <v>20</v>
      </c>
      <c r="C20" s="10" t="str">
        <f t="shared" si="1"/>
        <v>Pulpen</v>
      </c>
      <c r="D20" s="10" t="str">
        <f t="shared" si="2"/>
        <v>Best Quality</v>
      </c>
      <c r="E20" s="11">
        <v>80</v>
      </c>
      <c r="F20" s="11">
        <v>55</v>
      </c>
      <c r="G20" s="10">
        <f t="shared" si="3"/>
        <v>25</v>
      </c>
      <c r="H20" s="17">
        <f t="shared" si="4"/>
        <v>3000</v>
      </c>
      <c r="I20" s="17">
        <f>IF(C20="Buku Tulis",3000,IF(C20="Pulpen",2000,IF(C20="Tipex",3000,IF(C20="Spidol",6500,15000))))</f>
        <v>2000</v>
      </c>
      <c r="J20" s="17">
        <f t="shared" si="5"/>
        <v>165000</v>
      </c>
      <c r="K20" s="17">
        <f t="shared" si="6"/>
        <v>110000</v>
      </c>
      <c r="L20" s="17">
        <f t="shared" si="7"/>
        <v>55000</v>
      </c>
      <c r="M20" s="12">
        <f t="shared" si="8"/>
        <v>0.05</v>
      </c>
    </row>
    <row r="21" spans="1:13">
      <c r="A21" s="26" t="s">
        <v>24</v>
      </c>
      <c r="B21" s="27"/>
      <c r="C21" s="27"/>
      <c r="D21" s="27"/>
      <c r="E21" s="27"/>
      <c r="F21" s="27"/>
      <c r="G21" s="27"/>
      <c r="H21" s="27"/>
      <c r="I21" s="28"/>
      <c r="J21" s="18">
        <f t="shared" ref="H21:L21" si="9">SUM(J6:J20)</f>
        <v>2312000</v>
      </c>
      <c r="K21" s="18">
        <f t="shared" si="9"/>
        <v>1637000</v>
      </c>
      <c r="L21" s="18">
        <f t="shared" si="9"/>
        <v>675000</v>
      </c>
      <c r="M21" s="13">
        <f>SUM(M6:M20)</f>
        <v>0.8500000000000002</v>
      </c>
    </row>
    <row r="22" spans="1:13">
      <c r="A22" s="22" t="s">
        <v>25</v>
      </c>
      <c r="B22" s="23"/>
      <c r="C22" s="23"/>
      <c r="D22" s="23"/>
      <c r="E22" s="23"/>
      <c r="F22" s="23"/>
      <c r="G22" s="23"/>
      <c r="H22" s="23"/>
      <c r="I22" s="29"/>
      <c r="J22" s="19">
        <f t="shared" ref="H22:L22" si="10">AVERAGE(J6:J20)</f>
        <v>154133.33333333334</v>
      </c>
      <c r="K22" s="19">
        <f t="shared" si="10"/>
        <v>109133.33333333333</v>
      </c>
      <c r="L22" s="19">
        <f t="shared" si="10"/>
        <v>45000</v>
      </c>
      <c r="M22" s="14">
        <f>AVERAGE(M6:M20)</f>
        <v>5.6666666666666678E-2</v>
      </c>
    </row>
    <row r="23" spans="1:13">
      <c r="A23" s="22" t="s">
        <v>26</v>
      </c>
      <c r="B23" s="23"/>
      <c r="C23" s="23"/>
      <c r="D23" s="23"/>
      <c r="E23" s="23"/>
      <c r="F23" s="23"/>
      <c r="G23" s="23"/>
      <c r="H23" s="23"/>
      <c r="I23" s="29"/>
      <c r="J23" s="19">
        <f t="shared" ref="H23:L23" si="11">MAX(J6:J20)</f>
        <v>680000</v>
      </c>
      <c r="K23" s="19">
        <f t="shared" si="11"/>
        <v>552500</v>
      </c>
      <c r="L23" s="19">
        <f t="shared" si="11"/>
        <v>160000</v>
      </c>
      <c r="M23" s="15">
        <f>MAX(M6:M20)</f>
        <v>0.15</v>
      </c>
    </row>
    <row r="24" spans="1:13" ht="15.75" thickBot="1">
      <c r="A24" s="24" t="s">
        <v>27</v>
      </c>
      <c r="B24" s="25"/>
      <c r="C24" s="25"/>
      <c r="D24" s="25"/>
      <c r="E24" s="25"/>
      <c r="F24" s="25"/>
      <c r="G24" s="25"/>
      <c r="H24" s="25"/>
      <c r="I24" s="30"/>
      <c r="J24" s="20">
        <f t="shared" ref="I24:L24" si="12">MIN(J6:J20)</f>
        <v>0</v>
      </c>
      <c r="K24" s="20">
        <f t="shared" si="12"/>
        <v>0</v>
      </c>
      <c r="L24" s="20">
        <f t="shared" si="12"/>
        <v>0</v>
      </c>
      <c r="M24" s="16">
        <f>MIN(M6:M20)</f>
        <v>0.05</v>
      </c>
    </row>
    <row r="27" spans="1:13">
      <c r="A27" s="1" t="s">
        <v>28</v>
      </c>
      <c r="B27" s="2"/>
      <c r="C27" s="2"/>
      <c r="D27" s="2"/>
      <c r="E27" s="2"/>
      <c r="F27" s="2"/>
      <c r="G27" s="2"/>
      <c r="H27" s="2"/>
      <c r="I27" s="2"/>
      <c r="J27" s="2"/>
      <c r="K27" s="3"/>
    </row>
    <row r="28" spans="1:13">
      <c r="A28" s="4" t="s">
        <v>29</v>
      </c>
      <c r="B28" s="5"/>
      <c r="C28" s="5"/>
      <c r="D28" s="5"/>
      <c r="E28" s="5"/>
      <c r="F28" s="5"/>
      <c r="G28" s="5"/>
      <c r="H28" s="5"/>
      <c r="I28" s="5"/>
      <c r="J28" s="5"/>
      <c r="K28" s="6"/>
    </row>
    <row r="29" spans="1:13">
      <c r="A29" s="4" t="s">
        <v>30</v>
      </c>
      <c r="B29" s="5"/>
      <c r="C29" s="5"/>
      <c r="D29" s="5"/>
      <c r="E29" s="5"/>
      <c r="F29" s="5"/>
      <c r="G29" s="5"/>
      <c r="H29" s="5"/>
      <c r="I29" s="5"/>
      <c r="J29" s="5"/>
      <c r="K29" s="6"/>
    </row>
    <row r="30" spans="1:13">
      <c r="A30" s="4" t="s">
        <v>31</v>
      </c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3">
      <c r="A31" s="4" t="s">
        <v>32</v>
      </c>
      <c r="B31" s="5"/>
      <c r="C31" s="5"/>
      <c r="D31" s="5"/>
      <c r="E31" s="5"/>
      <c r="F31" s="5"/>
      <c r="G31" s="5"/>
      <c r="H31" s="5"/>
      <c r="I31" s="5"/>
      <c r="J31" s="5"/>
      <c r="K31" s="6"/>
    </row>
    <row r="32" spans="1:13">
      <c r="A32" s="4" t="s">
        <v>33</v>
      </c>
      <c r="B32" s="5"/>
      <c r="C32" s="5"/>
      <c r="D32" s="5"/>
      <c r="E32" s="5"/>
      <c r="F32" s="5"/>
      <c r="G32" s="5"/>
      <c r="H32" s="5"/>
      <c r="I32" s="5"/>
      <c r="J32" s="5"/>
      <c r="K32" s="6"/>
    </row>
    <row r="33" spans="1:11">
      <c r="A33" s="4" t="s">
        <v>34</v>
      </c>
      <c r="B33" s="5"/>
      <c r="C33" s="5"/>
      <c r="D33" s="5"/>
      <c r="E33" s="5"/>
      <c r="F33" s="5"/>
      <c r="G33" s="5"/>
      <c r="H33" s="5"/>
      <c r="I33" s="5"/>
      <c r="J33" s="5"/>
      <c r="K33" s="6"/>
    </row>
    <row r="34" spans="1:11">
      <c r="A34" s="4" t="s">
        <v>37</v>
      </c>
      <c r="B34" s="5"/>
      <c r="C34" s="5"/>
      <c r="D34" s="5"/>
      <c r="E34" s="5"/>
      <c r="F34" s="5"/>
      <c r="G34" s="5"/>
      <c r="H34" s="5"/>
      <c r="I34" s="5"/>
      <c r="J34" s="5"/>
      <c r="K34" s="6"/>
    </row>
    <row r="35" spans="1:11">
      <c r="A35" s="4" t="s">
        <v>38</v>
      </c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>
      <c r="A36" s="4" t="s">
        <v>39</v>
      </c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>
      <c r="A37" s="4" t="s">
        <v>35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>
      <c r="A38" s="7" t="s">
        <v>36</v>
      </c>
      <c r="B38" s="8"/>
      <c r="C38" s="8"/>
      <c r="D38" s="8"/>
      <c r="E38" s="8"/>
      <c r="F38" s="8"/>
      <c r="G38" s="8"/>
      <c r="H38" s="8"/>
      <c r="I38" s="8"/>
      <c r="J38" s="8"/>
      <c r="K38" s="9"/>
    </row>
  </sheetData>
  <mergeCells count="17">
    <mergeCell ref="A24:I24"/>
    <mergeCell ref="H4:H5"/>
    <mergeCell ref="A21:I21"/>
    <mergeCell ref="A22:I22"/>
    <mergeCell ref="A23:I23"/>
    <mergeCell ref="A1:M1"/>
    <mergeCell ref="A2:M2"/>
    <mergeCell ref="I4:I5"/>
    <mergeCell ref="J4:J5"/>
    <mergeCell ref="K4:K5"/>
    <mergeCell ref="L4:L5"/>
    <mergeCell ref="M4:M5"/>
    <mergeCell ref="A4:A5"/>
    <mergeCell ref="B4:B5"/>
    <mergeCell ref="C4:C5"/>
    <mergeCell ref="D4:D5"/>
    <mergeCell ref="E4:G4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INDIRA</dc:creator>
  <cp:lastModifiedBy>INDIRA</cp:lastModifiedBy>
  <dcterms:created xsi:type="dcterms:W3CDTF">2014-05-06T23:46:02Z</dcterms:created>
  <dcterms:modified xsi:type="dcterms:W3CDTF">2014-05-07T00:53:53Z</dcterms:modified>
</cp:coreProperties>
</file>